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rgonData\EOP\Dept\Jera\Monthly Price Bulletin\2023\"/>
    </mc:Choice>
  </mc:AlternateContent>
  <xr:revisionPtr revIDLastSave="0" documentId="8_{52833214-6F30-4AA4-9F76-222A2044BF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C39" i="1"/>
  <c r="D39" i="1"/>
  <c r="E39" i="1"/>
  <c r="F39" i="1"/>
  <c r="G39" i="1"/>
  <c r="H39" i="1"/>
  <c r="I39" i="1"/>
  <c r="J39" i="1"/>
  <c r="K39" i="1"/>
  <c r="C38" i="1"/>
  <c r="D38" i="1"/>
  <c r="E38" i="1"/>
  <c r="F38" i="1"/>
  <c r="G38" i="1"/>
  <c r="H38" i="1"/>
  <c r="I38" i="1"/>
  <c r="J38" i="1"/>
  <c r="K38" i="1"/>
  <c r="C37" i="1" l="1"/>
  <c r="D37" i="1"/>
  <c r="E37" i="1"/>
  <c r="F37" i="1"/>
  <c r="G37" i="1"/>
  <c r="H37" i="1"/>
  <c r="I37" i="1"/>
  <c r="J37" i="1"/>
  <c r="K37" i="1"/>
  <c r="C36" i="1"/>
  <c r="D36" i="1"/>
  <c r="E36" i="1"/>
  <c r="F36" i="1"/>
  <c r="G36" i="1"/>
  <c r="H36" i="1"/>
  <c r="I36" i="1"/>
  <c r="J36" i="1"/>
  <c r="K36" i="1"/>
  <c r="C35" i="1"/>
  <c r="D35" i="1"/>
  <c r="E35" i="1"/>
  <c r="F35" i="1"/>
  <c r="G35" i="1"/>
  <c r="H35" i="1"/>
  <c r="I35" i="1"/>
  <c r="J35" i="1"/>
  <c r="K35" i="1"/>
  <c r="C34" i="1"/>
  <c r="D34" i="1"/>
  <c r="E34" i="1"/>
  <c r="F34" i="1"/>
  <c r="G34" i="1"/>
  <c r="H34" i="1"/>
  <c r="I34" i="1"/>
  <c r="J34" i="1"/>
  <c r="K34" i="1"/>
  <c r="C33" i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C30" i="1"/>
  <c r="D30" i="1"/>
  <c r="E30" i="1"/>
  <c r="F30" i="1"/>
  <c r="G30" i="1"/>
  <c r="H30" i="1"/>
  <c r="I30" i="1"/>
  <c r="J30" i="1"/>
  <c r="K30" i="1"/>
  <c r="C29" i="1"/>
  <c r="D29" i="1"/>
  <c r="E29" i="1"/>
  <c r="F29" i="1"/>
  <c r="G29" i="1"/>
  <c r="H29" i="1"/>
  <c r="I29" i="1"/>
  <c r="J29" i="1"/>
  <c r="K29" i="1"/>
  <c r="C28" i="1" l="1"/>
  <c r="D28" i="1"/>
  <c r="E28" i="1"/>
  <c r="F28" i="1"/>
  <c r="G28" i="1"/>
  <c r="H28" i="1"/>
  <c r="I28" i="1"/>
  <c r="J28" i="1"/>
  <c r="K28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I10" i="1" l="1"/>
  <c r="K10" i="1" l="1"/>
  <c r="J10" i="1"/>
  <c r="H10" i="1"/>
  <c r="G10" i="1"/>
  <c r="F10" i="1"/>
  <c r="E10" i="1"/>
  <c r="D10" i="1"/>
  <c r="C10" i="1"/>
  <c r="H45" i="1" l="1"/>
  <c r="H43" i="1" s="1"/>
  <c r="B45" i="1" l="1"/>
  <c r="I45" i="1" l="1"/>
  <c r="C45" i="1" l="1"/>
  <c r="D45" i="1"/>
  <c r="D43" i="1" s="1"/>
  <c r="F45" i="1"/>
  <c r="F43" i="1" s="1"/>
  <c r="E45" i="1"/>
  <c r="E43" i="1" s="1"/>
  <c r="G45" i="1"/>
  <c r="G43" i="1" s="1"/>
  <c r="J45" i="1"/>
  <c r="J43" i="1" s="1"/>
  <c r="B43" i="1"/>
  <c r="I43" i="1"/>
  <c r="C43" i="1" l="1"/>
  <c r="K45" i="1" l="1"/>
  <c r="K43" i="1" s="1"/>
</calcChain>
</file>

<file path=xl/sharedStrings.xml><?xml version="1.0" encoding="utf-8"?>
<sst xmlns="http://schemas.openxmlformats.org/spreadsheetml/2006/main" count="92" uniqueCount="88">
  <si>
    <t xml:space="preserve"> </t>
  </si>
  <si>
    <t>CRUDE OIL PRICE BULLETIN</t>
  </si>
  <si>
    <t>PRICES</t>
  </si>
  <si>
    <t>Marcellus-Utica Condensate</t>
  </si>
  <si>
    <t xml:space="preserve">Marcellus-Utica </t>
  </si>
  <si>
    <t>OH TIER 2</t>
  </si>
  <si>
    <t>Day</t>
  </si>
  <si>
    <t>OH TIER 1</t>
  </si>
  <si>
    <t>OH TIER3</t>
  </si>
  <si>
    <t>WV TIER 1</t>
  </si>
  <si>
    <t>WV TIER2</t>
  </si>
  <si>
    <t>WV TIER 3</t>
  </si>
  <si>
    <t>Formerly - ALS</t>
  </si>
  <si>
    <t>Medium</t>
  </si>
  <si>
    <t>Light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</si>
  <si>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</si>
  <si>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</si>
  <si>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</si>
  <si>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</si>
  <si>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</si>
  <si>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</si>
  <si>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</si>
  <si>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</si>
  <si>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</si>
  <si>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</si>
  <si>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</si>
  <si>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</si>
  <si>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</si>
  <si>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</si>
  <si>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</si>
  <si>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</si>
  <si>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</si>
  <si>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</si>
  <si>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</si>
  <si>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</si>
  <si>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</si>
  <si>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</si>
  <si>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TIER 1 - 150 + net barrels of crude oil</t>
  </si>
  <si>
    <t>23</t>
  </si>
  <si>
    <t>24</t>
  </si>
  <si>
    <t>One stop location (one or more tanks at a single location)</t>
  </si>
  <si>
    <t>25</t>
  </si>
  <si>
    <t>TIER 2- 60-149.99 net barrels of crude oil</t>
  </si>
  <si>
    <t>26</t>
  </si>
  <si>
    <t>Two Stops within 5 miles</t>
  </si>
  <si>
    <t>27</t>
  </si>
  <si>
    <t>TIER 3- 30-59.99 net barrels of crude oil</t>
  </si>
  <si>
    <t>28</t>
  </si>
  <si>
    <t>but are not restricted to, oxygenated and/or chlorinated compounds.</t>
  </si>
  <si>
    <t>38.0-49.9 API Gravity – Marcellus/Utica Medium crude oil</t>
  </si>
  <si>
    <t>50.0-59.9 API Gravity-Marcellus/Utica Light crude oil</t>
  </si>
  <si>
    <t xml:space="preserve">60.0+ API Gravity- Marcellus/Utica Condensate (formerly posted as Appalachian Light Sweet-ALS). </t>
  </si>
  <si>
    <t>Other parameters will be evaluated on a farm by farm basis.</t>
  </si>
  <si>
    <t>Contact Information</t>
  </si>
  <si>
    <t>Nicholas Andreychek</t>
  </si>
  <si>
    <t>Kathy Hill</t>
  </si>
  <si>
    <t>Ben Jezovnik</t>
  </si>
  <si>
    <t>Manager - Appalachian Crude Oil and Condensate</t>
  </si>
  <si>
    <t>Crude Oil Buyer - West Virginia</t>
  </si>
  <si>
    <t>Crude Oil Buyer - Pennsylvania, New York</t>
  </si>
  <si>
    <t>717-576-7077</t>
  </si>
  <si>
    <t>740-350-2804</t>
  </si>
  <si>
    <t>443-536-1164</t>
  </si>
  <si>
    <t>Nicholas.Andreychek@ergon.com</t>
  </si>
  <si>
    <t>Kathy.Hill@ergon.com</t>
  </si>
  <si>
    <t>Beric.Jezovnik@ergon.com</t>
  </si>
  <si>
    <t>Division Order Department</t>
  </si>
  <si>
    <t>1-800-278-3364</t>
  </si>
  <si>
    <t>ergonoil@ergon.com</t>
  </si>
  <si>
    <t>Daniela Drawchyk - Manager</t>
  </si>
  <si>
    <t>Days</t>
  </si>
  <si>
    <t>No more than 2.5% BS&amp;W (if the BS&amp;W is over 2% it will then qualify for Tier 2 pricing)</t>
  </si>
  <si>
    <t>Joe Wezolowski</t>
  </si>
  <si>
    <t xml:space="preserve">Crude Oil Buyer </t>
  </si>
  <si>
    <t>412-529-0407</t>
  </si>
  <si>
    <t xml:space="preserve">The prices as posted are based upon computation of volume by using tank tables, </t>
  </si>
  <si>
    <t>or as measured by approved automatic measuring equipment, and</t>
  </si>
  <si>
    <t xml:space="preserve">a deduction for all BS&amp;W and correction for temperature deductions or allowances shall be made </t>
  </si>
  <si>
    <t xml:space="preserve">on the basis of 60 degrees Fahrenheit.  Crude oil purchased shall be free of contamination and/or </t>
  </si>
  <si>
    <t xml:space="preserve"> alteration by foreign substances or chemicals not associated with virgin crude oil  These include,</t>
  </si>
  <si>
    <t xml:space="preserve">The Marcellus/Utica Shale produced crude oil will be purchased based on the monthly average   </t>
  </si>
  <si>
    <t>for the following postings:</t>
  </si>
  <si>
    <t>ERGON MONTHLY AVERAGE PRICE</t>
  </si>
  <si>
    <t>Joe.Wezolowski@ergon.com</t>
  </si>
  <si>
    <t>KY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</si>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</sst>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&quot;$&quot;#,##0.00"/>
    <numFmt numFmtId="166" formatCode="0.0000"/>
    <numFmt numFmtId="167" formatCode="0.00000"/>
    <numFmt numFmtId="168" formatCode="#,##0.000"/>
    <numFmt numFmtId="169" formatCode="_(&quot;$&quot;* #,##0.0000_);_(&quot;$&quot;* \(#,##0.0000\);_(&quot;$&quot;* &quot;-&quot;??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8.5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/>
      <sz val="8"/>
      <name val="Verdana"/>
      <family val="2"/>
    </font>
    <font>
      <sz val="11"/>
      <color rgb="FF24664B"/>
      <name val="Calibri"/>
      <family val="2"/>
      <scheme val="minor"/>
    </font>
    <font>
      <sz val="11"/>
      <color rgb="FF24664B"/>
      <name val="Calibri"/>
      <family val="2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9"/>
      <color rgb="FFFF0000"/>
      <name val="Verdana"/>
      <family val="2"/>
    </font>
    <font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14" fontId="4" fillId="0" borderId="0" xfId="0" applyNumberFormat="1" applyFont="1"/>
    <xf numFmtId="44" fontId="4" fillId="0" borderId="0" xfId="1" applyFont="1" applyFill="1"/>
    <xf numFmtId="4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8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9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5" fillId="0" borderId="0" xfId="1" applyNumberFormat="1" applyFont="1" applyFill="1"/>
    <xf numFmtId="0" fontId="11" fillId="0" borderId="0" xfId="0" applyFont="1"/>
    <xf numFmtId="0" fontId="13" fillId="0" borderId="0" xfId="0" applyFont="1"/>
    <xf numFmtId="8" fontId="1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14" fillId="0" borderId="0" xfId="0" applyNumberFormat="1" applyFont="1"/>
    <xf numFmtId="166" fontId="11" fillId="0" borderId="0" xfId="0" applyNumberFormat="1" applyFont="1"/>
    <xf numFmtId="44" fontId="2" fillId="0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7" fontId="5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/>
    <xf numFmtId="44" fontId="15" fillId="3" borderId="1" xfId="0" applyNumberFormat="1" applyFont="1" applyFill="1" applyBorder="1"/>
    <xf numFmtId="4" fontId="6" fillId="4" borderId="1" xfId="0" applyNumberFormat="1" applyFont="1" applyFill="1" applyBorder="1"/>
    <xf numFmtId="0" fontId="18" fillId="0" borderId="0" xfId="0" applyFont="1"/>
    <xf numFmtId="44" fontId="19" fillId="0" borderId="0" xfId="1" applyFont="1" applyFill="1"/>
    <xf numFmtId="44" fontId="19" fillId="0" borderId="0" xfId="0" applyNumberFormat="1" applyFont="1"/>
    <xf numFmtId="165" fontId="1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165" fontId="6" fillId="0" borderId="0" xfId="0" applyNumberFormat="1" applyFont="1" applyAlignment="1">
      <alignment horizontal="center"/>
    </xf>
    <xf numFmtId="4" fontId="8" fillId="0" borderId="1" xfId="0" applyNumberFormat="1" applyFont="1" applyBorder="1" applyAlignment="1">
      <alignment wrapText="1" shrinkToFit="1"/>
    </xf>
    <xf numFmtId="44" fontId="4" fillId="0" borderId="0" xfId="0" applyNumberFormat="1" applyFont="1" applyAlignment="1">
      <alignment horizontal="center"/>
    </xf>
    <xf numFmtId="0" fontId="20" fillId="0" borderId="0" xfId="0" applyFont="1"/>
    <xf numFmtId="165" fontId="16" fillId="0" borderId="1" xfId="0" applyNumberFormat="1" applyFont="1" applyBorder="1" applyAlignment="1">
      <alignment horizontal="center"/>
    </xf>
    <xf numFmtId="44" fontId="2" fillId="0" borderId="0" xfId="1" applyFont="1" applyAlignment="1">
      <alignment horizontal="center" vertical="center" wrapText="1"/>
    </xf>
    <xf numFmtId="44" fontId="21" fillId="0" borderId="0" xfId="1" applyFont="1" applyAlignment="1">
      <alignment horizontal="center" vertical="center" wrapText="1"/>
    </xf>
    <xf numFmtId="44" fontId="21" fillId="0" borderId="0" xfId="0" applyNumberFormat="1" applyFont="1"/>
    <xf numFmtId="44" fontId="0" fillId="0" borderId="0" xfId="0" applyNumberFormat="1"/>
    <xf numFmtId="44" fontId="4" fillId="0" borderId="0" xfId="0" applyNumberFormat="1" applyFont="1" applyAlignment="1">
      <alignment horizontal="center"/>
    </xf>
  </cellXfs>
  <cellStyles count="28">
    <cellStyle name="Currency" xfId="1" builtinId="4"/>
    <cellStyle name="Currency 2" xfId="7" xr:uid="{00000000-0005-0000-0000-000001000000}"/>
    <cellStyle name="Currency 3" xfId="10" xr:uid="{00000000-0005-0000-0000-000002000000}"/>
    <cellStyle name="Currency 3 2" xfId="16" xr:uid="{00000000-0005-0000-0000-000003000000}"/>
    <cellStyle name="Currency 3 3" xfId="22" xr:uid="{00000000-0005-0000-0000-000004000000}"/>
    <cellStyle name="Currency 3 4" xfId="27" xr:uid="{00000000-0005-0000-0000-000005000000}"/>
    <cellStyle name="Currency 4" xfId="2" xr:uid="{00000000-0005-0000-0000-000006000000}"/>
    <cellStyle name="Currency 5" xfId="12" xr:uid="{00000000-0005-0000-0000-000007000000}"/>
    <cellStyle name="Currency 6" xfId="18" xr:uid="{00000000-0005-0000-0000-000008000000}"/>
    <cellStyle name="Currency 7" xfId="24" xr:uid="{00000000-0005-0000-0000-000009000000}"/>
    <cellStyle name="Currency 8" xfId="4" xr:uid="{00000000-0005-0000-0000-00000A000000}"/>
    <cellStyle name="Normal" xfId="0" builtinId="0"/>
    <cellStyle name="Normal 2" xfId="6" xr:uid="{00000000-0005-0000-0000-00000C000000}"/>
    <cellStyle name="Normal 2 2" xfId="9" xr:uid="{00000000-0005-0000-0000-00000D000000}"/>
    <cellStyle name="Normal 2 2 2" xfId="15" xr:uid="{00000000-0005-0000-0000-00000E000000}"/>
    <cellStyle name="Normal 2 2 3" xfId="21" xr:uid="{00000000-0005-0000-0000-00000F000000}"/>
    <cellStyle name="Normal 2 2 4" xfId="26" xr:uid="{00000000-0005-0000-0000-000010000000}"/>
    <cellStyle name="Normal 3" xfId="8" xr:uid="{00000000-0005-0000-0000-000011000000}"/>
    <cellStyle name="Normal 4" xfId="5" xr:uid="{00000000-0005-0000-0000-000012000000}"/>
    <cellStyle name="Normal 4 2" xfId="14" xr:uid="{00000000-0005-0000-0000-000013000000}"/>
    <cellStyle name="Normal 4 3" xfId="20" xr:uid="{00000000-0005-0000-0000-000014000000}"/>
    <cellStyle name="Normal 4 4" xfId="25" xr:uid="{00000000-0005-0000-0000-000015000000}"/>
    <cellStyle name="Normal 5" xfId="13" xr:uid="{00000000-0005-0000-0000-000016000000}"/>
    <cellStyle name="Normal 5 2" xfId="19" xr:uid="{00000000-0005-0000-0000-000017000000}"/>
    <cellStyle name="Normal 6" xfId="11" xr:uid="{00000000-0005-0000-0000-000018000000}"/>
    <cellStyle name="Normal 7" xfId="17" xr:uid="{00000000-0005-0000-0000-000019000000}"/>
    <cellStyle name="Normal 8" xfId="23" xr:uid="{00000000-0005-0000-0000-00001A000000}"/>
    <cellStyle name="Normal 9" xfId="3" xr:uid="{00000000-0005-0000-0000-00001B000000}"/>
  </cellStyles>
  <dxfs count="0"/>
  <tableStyles count="0" defaultTableStyle="TableStyleMedium2" defaultPivotStyle="PivotStyleLight16"/>
  <colors>
    <mruColors>
      <color rgb="FF24664B"/>
      <color rgb="FF356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112395</xdr:colOff>
      <xdr:row>2</xdr:row>
      <xdr:rowOff>116205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4CAEAB-334E-4A3B-8FA1-0F1BB79B96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01422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tabSelected="1" zoomScaleNormal="100" workbookViewId="0">
      <selection activeCell="B41" sqref="B41"/>
    </sheetView>
  </sheetViews>
  <sheetFormatPr defaultRowHeight="15" x14ac:dyDescent="0.25"/>
  <cols>
    <col min="1" max="1" width="3.85546875" customWidth="1"/>
    <col min="2" max="2" width="9" customWidth="1"/>
    <col min="3" max="3" width="10.5703125" customWidth="1"/>
    <col min="4" max="4" width="9.140625" customWidth="1"/>
    <col min="5" max="5" width="9" customWidth="1"/>
    <col min="6" max="6" width="9.85546875" customWidth="1"/>
    <col min="7" max="7" width="9.28515625" customWidth="1"/>
    <col min="8" max="8" width="8.85546875" customWidth="1"/>
    <col min="9" max="9" width="8.140625" customWidth="1"/>
    <col min="10" max="11" width="9" customWidth="1"/>
    <col min="12" max="12" width="7.140625" customWidth="1"/>
  </cols>
  <sheetData>
    <row r="1" spans="1:14" x14ac:dyDescent="0.25">
      <c r="A1" s="1"/>
      <c r="B1" s="40"/>
      <c r="C1" s="40"/>
      <c r="D1" s="41"/>
      <c r="E1" s="41"/>
      <c r="F1" s="42"/>
      <c r="G1" s="42"/>
      <c r="H1" s="42"/>
      <c r="I1" s="42"/>
      <c r="J1" s="41"/>
      <c r="K1" s="42"/>
      <c r="L1" s="42"/>
      <c r="M1" s="42"/>
      <c r="N1" s="40"/>
    </row>
    <row r="2" spans="1:14" x14ac:dyDescent="0.25">
      <c r="A2" s="1"/>
      <c r="B2" s="2"/>
      <c r="C2" s="2"/>
      <c r="E2" s="56"/>
      <c r="F2" s="56"/>
      <c r="G2" s="56"/>
      <c r="H2" s="49"/>
      <c r="I2" s="4"/>
      <c r="J2" s="4"/>
      <c r="K2" s="4"/>
      <c r="L2" s="4"/>
      <c r="M2" s="4"/>
    </row>
    <row r="3" spans="1:14" x14ac:dyDescent="0.25">
      <c r="A3" s="5"/>
      <c r="B3" s="5"/>
      <c r="C3" s="5"/>
      <c r="E3" s="5" t="s">
        <v>1</v>
      </c>
      <c r="F3" s="44"/>
      <c r="G3" s="44"/>
      <c r="H3" s="44"/>
      <c r="I3" s="5"/>
      <c r="J3" s="5"/>
      <c r="K3" s="5"/>
      <c r="L3" s="5"/>
      <c r="M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x14ac:dyDescent="0.25">
      <c r="A5" s="5"/>
      <c r="B5" s="7"/>
      <c r="C5" s="7"/>
      <c r="D5" s="7"/>
      <c r="E5" s="7"/>
      <c r="F5" s="8" t="s">
        <v>2</v>
      </c>
      <c r="G5" s="7"/>
      <c r="H5" s="7"/>
      <c r="I5" s="7"/>
      <c r="J5" s="7"/>
      <c r="K5" s="9"/>
      <c r="L5" s="45"/>
      <c r="M5" s="10"/>
    </row>
    <row r="6" spans="1:14" x14ac:dyDescent="0.25">
      <c r="A6" s="5"/>
      <c r="B6" s="11"/>
      <c r="C6" s="11"/>
      <c r="D6" s="11"/>
      <c r="E6" s="11"/>
      <c r="F6" s="12"/>
      <c r="G6" s="13" t="s">
        <v>82</v>
      </c>
      <c r="H6" s="13"/>
      <c r="I6" s="11"/>
      <c r="J6" s="14"/>
      <c r="K6" s="14"/>
      <c r="L6" s="46"/>
      <c r="M6" s="10"/>
    </row>
    <row r="7" spans="1:14" x14ac:dyDescent="0.25">
      <c r="A7" s="5"/>
      <c r="B7" s="15"/>
      <c r="C7" s="15"/>
      <c r="D7" s="15"/>
      <c r="E7" s="15"/>
      <c r="F7" s="16">
        <v>45283</v>
      </c>
      <c r="G7" s="15"/>
      <c r="H7" s="15"/>
      <c r="I7" s="15"/>
      <c r="J7" s="15"/>
      <c r="K7" s="9"/>
      <c r="L7" s="45"/>
      <c r="M7" s="10"/>
    </row>
    <row r="8" spans="1:14" ht="37.5" x14ac:dyDescent="0.25">
      <c r="A8" s="8"/>
      <c r="B8" s="17"/>
      <c r="C8" s="7"/>
      <c r="D8" s="7"/>
      <c r="E8" s="7"/>
      <c r="F8" s="7"/>
      <c r="G8" s="7"/>
      <c r="H8" s="7"/>
      <c r="I8" s="48" t="s">
        <v>3</v>
      </c>
      <c r="J8" s="18" t="s">
        <v>4</v>
      </c>
      <c r="K8" s="18" t="s">
        <v>4</v>
      </c>
      <c r="L8" s="45"/>
      <c r="M8" s="10"/>
    </row>
    <row r="9" spans="1:14" x14ac:dyDescent="0.25">
      <c r="A9" s="19" t="s">
        <v>6</v>
      </c>
      <c r="B9" s="20" t="s">
        <v>7</v>
      </c>
      <c r="C9" s="21" t="s">
        <v>5</v>
      </c>
      <c r="D9" s="21" t="s">
        <v>8</v>
      </c>
      <c r="E9" s="22" t="s">
        <v>9</v>
      </c>
      <c r="F9" s="22" t="s">
        <v>10</v>
      </c>
      <c r="G9" s="22" t="s">
        <v>11</v>
      </c>
      <c r="H9" s="23" t="s">
        <v>84</v>
      </c>
      <c r="I9" s="23" t="s">
        <v>12</v>
      </c>
      <c r="J9" s="21" t="s">
        <v>13</v>
      </c>
      <c r="K9" s="21" t="s">
        <v>14</v>
      </c>
      <c r="L9" s="45"/>
      <c r="M9" s="10"/>
    </row>
    <row r="10" spans="1:14" x14ac:dyDescent="0.25">
      <c r="A10" s="19" t="s">
        <v>15</v>
      </c>
      <c r="B10" s="38">
        <v>73.069999999999993</v>
      </c>
      <c r="C10" s="43">
        <f t="shared" ref="C10" si="0">B10-3</f>
        <v>70.069999999999993</v>
      </c>
      <c r="D10" s="43">
        <f t="shared" ref="D10" si="1">+B10-5</f>
        <v>68.069999999999993</v>
      </c>
      <c r="E10" s="43">
        <f t="shared" ref="E10" si="2">B10</f>
        <v>73.069999999999993</v>
      </c>
      <c r="F10" s="43">
        <f t="shared" ref="F10" si="3">B10-3</f>
        <v>70.069999999999993</v>
      </c>
      <c r="G10" s="43">
        <f t="shared" ref="G10" si="4">B10-5</f>
        <v>68.069999999999993</v>
      </c>
      <c r="H10" s="43">
        <f t="shared" ref="H10" si="5">B10+1</f>
        <v>74.069999999999993</v>
      </c>
      <c r="I10" s="43">
        <f>B10-18</f>
        <v>55.069999999999993</v>
      </c>
      <c r="J10" s="43">
        <f t="shared" ref="J10" si="6">B10</f>
        <v>73.069999999999993</v>
      </c>
      <c r="K10" s="43">
        <f t="shared" ref="K10" si="7">B10-9</f>
        <v>64.069999999999993</v>
      </c>
      <c r="L10" s="47"/>
      <c r="M10" s="52"/>
      <c r="N10" s="55"/>
    </row>
    <row r="11" spans="1:14" x14ac:dyDescent="0.25">
      <c r="A11" s="19" t="s">
        <v>16</v>
      </c>
      <c r="B11" s="38">
        <v>73.069999999999993</v>
      </c>
      <c r="C11" s="43">
        <f t="shared" ref="C11:C40" si="8">B11-3</f>
        <v>70.069999999999993</v>
      </c>
      <c r="D11" s="43">
        <f t="shared" ref="D11:D40" si="9">+B11-5</f>
        <v>68.069999999999993</v>
      </c>
      <c r="E11" s="43">
        <f t="shared" ref="E11:E40" si="10">B11</f>
        <v>73.069999999999993</v>
      </c>
      <c r="F11" s="43">
        <f t="shared" ref="F11:F40" si="11">B11-3</f>
        <v>70.069999999999993</v>
      </c>
      <c r="G11" s="43">
        <f t="shared" ref="G11:G40" si="12">B11-5</f>
        <v>68.069999999999993</v>
      </c>
      <c r="H11" s="43">
        <f t="shared" ref="H11:H40" si="13">B11+1</f>
        <v>74.069999999999993</v>
      </c>
      <c r="I11" s="43">
        <f t="shared" ref="I11:I40" si="14">B11-18</f>
        <v>55.069999999999993</v>
      </c>
      <c r="J11" s="43">
        <f t="shared" ref="J11:J40" si="15">B11</f>
        <v>73.069999999999993</v>
      </c>
      <c r="K11" s="43">
        <f t="shared" ref="K11:K40" si="16">B11-9</f>
        <v>64.069999999999993</v>
      </c>
      <c r="L11" s="47"/>
      <c r="M11" s="52"/>
      <c r="N11" s="55"/>
    </row>
    <row r="12" spans="1:14" x14ac:dyDescent="0.25">
      <c r="A12" s="19" t="s">
        <v>17</v>
      </c>
      <c r="B12" s="38">
        <v>73.069999999999993</v>
      </c>
      <c r="C12" s="43">
        <f t="shared" si="8"/>
        <v>70.069999999999993</v>
      </c>
      <c r="D12" s="43">
        <f t="shared" si="9"/>
        <v>68.069999999999993</v>
      </c>
      <c r="E12" s="43">
        <f t="shared" si="10"/>
        <v>73.069999999999993</v>
      </c>
      <c r="F12" s="43">
        <f t="shared" si="11"/>
        <v>70.069999999999993</v>
      </c>
      <c r="G12" s="43">
        <f t="shared" si="12"/>
        <v>68.069999999999993</v>
      </c>
      <c r="H12" s="43">
        <f t="shared" si="13"/>
        <v>74.069999999999993</v>
      </c>
      <c r="I12" s="43">
        <f t="shared" si="14"/>
        <v>55.069999999999993</v>
      </c>
      <c r="J12" s="43">
        <f t="shared" si="15"/>
        <v>73.069999999999993</v>
      </c>
      <c r="K12" s="43">
        <f t="shared" si="16"/>
        <v>64.069999999999993</v>
      </c>
      <c r="L12" s="47"/>
      <c r="M12" s="52"/>
      <c r="N12" s="55"/>
    </row>
    <row r="13" spans="1:14" x14ac:dyDescent="0.25">
      <c r="A13" s="19" t="s">
        <v>18</v>
      </c>
      <c r="B13" s="38">
        <v>72.040000000000006</v>
      </c>
      <c r="C13" s="43">
        <f t="shared" si="8"/>
        <v>69.040000000000006</v>
      </c>
      <c r="D13" s="43">
        <f t="shared" si="9"/>
        <v>67.040000000000006</v>
      </c>
      <c r="E13" s="43">
        <f t="shared" si="10"/>
        <v>72.040000000000006</v>
      </c>
      <c r="F13" s="43">
        <f t="shared" si="11"/>
        <v>69.040000000000006</v>
      </c>
      <c r="G13" s="43">
        <f t="shared" si="12"/>
        <v>67.040000000000006</v>
      </c>
      <c r="H13" s="43">
        <f t="shared" si="13"/>
        <v>73.040000000000006</v>
      </c>
      <c r="I13" s="43">
        <f t="shared" si="14"/>
        <v>54.040000000000006</v>
      </c>
      <c r="J13" s="43">
        <f t="shared" si="15"/>
        <v>72.040000000000006</v>
      </c>
      <c r="K13" s="43">
        <f t="shared" si="16"/>
        <v>63.040000000000006</v>
      </c>
      <c r="L13" s="47"/>
      <c r="M13" s="54"/>
      <c r="N13" s="55"/>
    </row>
    <row r="14" spans="1:14" x14ac:dyDescent="0.25">
      <c r="A14" s="19" t="s">
        <v>19</v>
      </c>
      <c r="B14" s="38">
        <v>71.319999999999993</v>
      </c>
      <c r="C14" s="43">
        <f t="shared" si="8"/>
        <v>68.319999999999993</v>
      </c>
      <c r="D14" s="43">
        <f t="shared" si="9"/>
        <v>66.319999999999993</v>
      </c>
      <c r="E14" s="43">
        <f t="shared" si="10"/>
        <v>71.319999999999993</v>
      </c>
      <c r="F14" s="43">
        <f t="shared" si="11"/>
        <v>68.319999999999993</v>
      </c>
      <c r="G14" s="43">
        <f t="shared" si="12"/>
        <v>66.319999999999993</v>
      </c>
      <c r="H14" s="43">
        <f t="shared" si="13"/>
        <v>72.319999999999993</v>
      </c>
      <c r="I14" s="43">
        <f t="shared" si="14"/>
        <v>53.319999999999993</v>
      </c>
      <c r="J14" s="43">
        <f t="shared" si="15"/>
        <v>71.319999999999993</v>
      </c>
      <c r="K14" s="43">
        <f t="shared" si="16"/>
        <v>62.319999999999993</v>
      </c>
      <c r="L14" s="47"/>
      <c r="M14" s="53"/>
      <c r="N14" s="55"/>
    </row>
    <row r="15" spans="1:14" x14ac:dyDescent="0.25">
      <c r="A15" s="19" t="s">
        <v>20</v>
      </c>
      <c r="B15" s="38">
        <v>68.38</v>
      </c>
      <c r="C15" s="43">
        <f t="shared" si="8"/>
        <v>65.38</v>
      </c>
      <c r="D15" s="43">
        <f t="shared" si="9"/>
        <v>63.379999999999995</v>
      </c>
      <c r="E15" s="43">
        <f t="shared" si="10"/>
        <v>68.38</v>
      </c>
      <c r="F15" s="43">
        <f t="shared" si="11"/>
        <v>65.38</v>
      </c>
      <c r="G15" s="43">
        <f t="shared" si="12"/>
        <v>63.379999999999995</v>
      </c>
      <c r="H15" s="43">
        <f t="shared" si="13"/>
        <v>69.38</v>
      </c>
      <c r="I15" s="43">
        <f t="shared" si="14"/>
        <v>50.379999999999995</v>
      </c>
      <c r="J15" s="43">
        <f t="shared" si="15"/>
        <v>68.38</v>
      </c>
      <c r="K15" s="43">
        <f t="shared" si="16"/>
        <v>59.379999999999995</v>
      </c>
      <c r="L15" s="47"/>
      <c r="M15" s="53"/>
      <c r="N15" s="55"/>
    </row>
    <row r="16" spans="1:14" x14ac:dyDescent="0.25">
      <c r="A16" s="19" t="s">
        <v>21</v>
      </c>
      <c r="B16" s="38">
        <v>68.34</v>
      </c>
      <c r="C16" s="43">
        <f t="shared" si="8"/>
        <v>65.34</v>
      </c>
      <c r="D16" s="43">
        <f t="shared" si="9"/>
        <v>63.34</v>
      </c>
      <c r="E16" s="43">
        <f t="shared" si="10"/>
        <v>68.34</v>
      </c>
      <c r="F16" s="43">
        <f t="shared" si="11"/>
        <v>65.34</v>
      </c>
      <c r="G16" s="43">
        <f t="shared" si="12"/>
        <v>63.34</v>
      </c>
      <c r="H16" s="43">
        <f t="shared" si="13"/>
        <v>69.34</v>
      </c>
      <c r="I16" s="43">
        <f t="shared" si="14"/>
        <v>50.34</v>
      </c>
      <c r="J16" s="43">
        <f t="shared" si="15"/>
        <v>68.34</v>
      </c>
      <c r="K16" s="43">
        <f t="shared" si="16"/>
        <v>59.34</v>
      </c>
      <c r="L16" s="47"/>
      <c r="M16" s="53"/>
      <c r="N16" s="55"/>
    </row>
    <row r="17" spans="1:14" x14ac:dyDescent="0.25">
      <c r="A17" s="19" t="s">
        <v>22</v>
      </c>
      <c r="B17" s="38">
        <v>70.23</v>
      </c>
      <c r="C17" s="43">
        <f t="shared" si="8"/>
        <v>67.23</v>
      </c>
      <c r="D17" s="43">
        <f t="shared" si="9"/>
        <v>65.23</v>
      </c>
      <c r="E17" s="43">
        <f t="shared" si="10"/>
        <v>70.23</v>
      </c>
      <c r="F17" s="43">
        <f t="shared" si="11"/>
        <v>67.23</v>
      </c>
      <c r="G17" s="43">
        <f t="shared" si="12"/>
        <v>65.23</v>
      </c>
      <c r="H17" s="43">
        <f t="shared" si="13"/>
        <v>71.23</v>
      </c>
      <c r="I17" s="43">
        <f t="shared" si="14"/>
        <v>52.230000000000004</v>
      </c>
      <c r="J17" s="43">
        <f t="shared" si="15"/>
        <v>70.23</v>
      </c>
      <c r="K17" s="43">
        <f t="shared" si="16"/>
        <v>61.230000000000004</v>
      </c>
      <c r="L17" s="47"/>
      <c r="M17" s="53"/>
      <c r="N17" s="55"/>
    </row>
    <row r="18" spans="1:14" x14ac:dyDescent="0.25">
      <c r="A18" s="19" t="s">
        <v>23</v>
      </c>
      <c r="B18" s="38">
        <v>70.23</v>
      </c>
      <c r="C18" s="43">
        <f t="shared" si="8"/>
        <v>67.23</v>
      </c>
      <c r="D18" s="43">
        <f t="shared" si="9"/>
        <v>65.23</v>
      </c>
      <c r="E18" s="43">
        <f t="shared" si="10"/>
        <v>70.23</v>
      </c>
      <c r="F18" s="43">
        <f t="shared" si="11"/>
        <v>67.23</v>
      </c>
      <c r="G18" s="43">
        <f t="shared" si="12"/>
        <v>65.23</v>
      </c>
      <c r="H18" s="43">
        <f t="shared" si="13"/>
        <v>71.23</v>
      </c>
      <c r="I18" s="43">
        <f t="shared" si="14"/>
        <v>52.230000000000004</v>
      </c>
      <c r="J18" s="43">
        <f t="shared" si="15"/>
        <v>70.23</v>
      </c>
      <c r="K18" s="43">
        <f t="shared" si="16"/>
        <v>61.230000000000004</v>
      </c>
      <c r="L18" s="47"/>
      <c r="M18" s="53"/>
      <c r="N18" s="55"/>
    </row>
    <row r="19" spans="1:14" x14ac:dyDescent="0.25">
      <c r="A19" s="19" t="s">
        <v>24</v>
      </c>
      <c r="B19" s="38">
        <v>70.23</v>
      </c>
      <c r="C19" s="43">
        <f t="shared" si="8"/>
        <v>67.23</v>
      </c>
      <c r="D19" s="43">
        <f t="shared" si="9"/>
        <v>65.23</v>
      </c>
      <c r="E19" s="43">
        <f t="shared" si="10"/>
        <v>70.23</v>
      </c>
      <c r="F19" s="43">
        <f t="shared" si="11"/>
        <v>67.23</v>
      </c>
      <c r="G19" s="43">
        <f t="shared" si="12"/>
        <v>65.23</v>
      </c>
      <c r="H19" s="43">
        <f t="shared" si="13"/>
        <v>71.23</v>
      </c>
      <c r="I19" s="43">
        <f t="shared" si="14"/>
        <v>52.230000000000004</v>
      </c>
      <c r="J19" s="43">
        <f t="shared" si="15"/>
        <v>70.23</v>
      </c>
      <c r="K19" s="43">
        <f t="shared" si="16"/>
        <v>61.230000000000004</v>
      </c>
      <c r="L19" s="47"/>
      <c r="M19" s="53"/>
      <c r="N19" s="55"/>
    </row>
    <row r="20" spans="1:14" x14ac:dyDescent="0.25">
      <c r="A20" s="19" t="s">
        <v>25</v>
      </c>
      <c r="B20" s="38">
        <v>70.319999999999993</v>
      </c>
      <c r="C20" s="43">
        <f t="shared" si="8"/>
        <v>67.319999999999993</v>
      </c>
      <c r="D20" s="43">
        <f t="shared" si="9"/>
        <v>65.319999999999993</v>
      </c>
      <c r="E20" s="43">
        <f t="shared" si="10"/>
        <v>70.319999999999993</v>
      </c>
      <c r="F20" s="43">
        <f t="shared" si="11"/>
        <v>67.319999999999993</v>
      </c>
      <c r="G20" s="43">
        <f t="shared" si="12"/>
        <v>65.319999999999993</v>
      </c>
      <c r="H20" s="43">
        <f t="shared" si="13"/>
        <v>71.319999999999993</v>
      </c>
      <c r="I20" s="43">
        <f t="shared" si="14"/>
        <v>52.319999999999993</v>
      </c>
      <c r="J20" s="43">
        <f t="shared" si="15"/>
        <v>70.319999999999993</v>
      </c>
      <c r="K20" s="43">
        <f t="shared" si="16"/>
        <v>61.319999999999993</v>
      </c>
      <c r="L20" s="47"/>
      <c r="M20" s="53"/>
      <c r="N20" s="55"/>
    </row>
    <row r="21" spans="1:14" x14ac:dyDescent="0.25">
      <c r="A21" s="19" t="s">
        <v>26</v>
      </c>
      <c r="B21" s="38">
        <v>67.61</v>
      </c>
      <c r="C21" s="43">
        <f t="shared" si="8"/>
        <v>64.61</v>
      </c>
      <c r="D21" s="43">
        <f t="shared" si="9"/>
        <v>62.61</v>
      </c>
      <c r="E21" s="43">
        <f t="shared" si="10"/>
        <v>67.61</v>
      </c>
      <c r="F21" s="43">
        <f t="shared" si="11"/>
        <v>64.61</v>
      </c>
      <c r="G21" s="43">
        <f t="shared" si="12"/>
        <v>62.61</v>
      </c>
      <c r="H21" s="43">
        <f t="shared" si="13"/>
        <v>68.61</v>
      </c>
      <c r="I21" s="43">
        <f t="shared" si="14"/>
        <v>49.61</v>
      </c>
      <c r="J21" s="43">
        <f t="shared" si="15"/>
        <v>67.61</v>
      </c>
      <c r="K21" s="43">
        <f t="shared" si="16"/>
        <v>58.61</v>
      </c>
      <c r="L21" s="47"/>
      <c r="M21" s="53"/>
      <c r="N21" s="55"/>
    </row>
    <row r="22" spans="1:14" x14ac:dyDescent="0.25">
      <c r="A22" s="19" t="s">
        <v>27</v>
      </c>
      <c r="B22" s="38">
        <v>68.47</v>
      </c>
      <c r="C22" s="43">
        <f t="shared" si="8"/>
        <v>65.47</v>
      </c>
      <c r="D22" s="43">
        <f t="shared" si="9"/>
        <v>63.47</v>
      </c>
      <c r="E22" s="43">
        <f t="shared" si="10"/>
        <v>68.47</v>
      </c>
      <c r="F22" s="43">
        <f t="shared" si="11"/>
        <v>65.47</v>
      </c>
      <c r="G22" s="43">
        <f t="shared" si="12"/>
        <v>63.47</v>
      </c>
      <c r="H22" s="43">
        <f t="shared" si="13"/>
        <v>69.47</v>
      </c>
      <c r="I22" s="43">
        <f t="shared" si="14"/>
        <v>50.47</v>
      </c>
      <c r="J22" s="43">
        <f t="shared" si="15"/>
        <v>68.47</v>
      </c>
      <c r="K22" s="43">
        <f t="shared" si="16"/>
        <v>59.47</v>
      </c>
      <c r="L22" s="47"/>
      <c r="M22" s="53"/>
      <c r="N22" s="55"/>
    </row>
    <row r="23" spans="1:14" x14ac:dyDescent="0.25">
      <c r="A23" s="19" t="s">
        <v>28</v>
      </c>
      <c r="B23" s="38">
        <v>70.58</v>
      </c>
      <c r="C23" s="43">
        <f t="shared" si="8"/>
        <v>67.58</v>
      </c>
      <c r="D23" s="43">
        <f t="shared" si="9"/>
        <v>65.58</v>
      </c>
      <c r="E23" s="43">
        <f t="shared" si="10"/>
        <v>70.58</v>
      </c>
      <c r="F23" s="43">
        <f t="shared" si="11"/>
        <v>67.58</v>
      </c>
      <c r="G23" s="43">
        <f t="shared" si="12"/>
        <v>65.58</v>
      </c>
      <c r="H23" s="43">
        <f t="shared" si="13"/>
        <v>71.58</v>
      </c>
      <c r="I23" s="43">
        <f t="shared" si="14"/>
        <v>52.58</v>
      </c>
      <c r="J23" s="43">
        <f t="shared" si="15"/>
        <v>70.58</v>
      </c>
      <c r="K23" s="43">
        <f t="shared" si="16"/>
        <v>61.58</v>
      </c>
      <c r="L23" s="47"/>
      <c r="M23" s="53"/>
      <c r="N23" s="55"/>
    </row>
    <row r="24" spans="1:14" x14ac:dyDescent="0.25">
      <c r="A24" s="19" t="s">
        <v>29</v>
      </c>
      <c r="B24" s="38">
        <v>70.430000000000007</v>
      </c>
      <c r="C24" s="43">
        <f t="shared" si="8"/>
        <v>67.430000000000007</v>
      </c>
      <c r="D24" s="43">
        <f t="shared" si="9"/>
        <v>65.430000000000007</v>
      </c>
      <c r="E24" s="43">
        <f t="shared" si="10"/>
        <v>70.430000000000007</v>
      </c>
      <c r="F24" s="43">
        <f t="shared" si="11"/>
        <v>67.430000000000007</v>
      </c>
      <c r="G24" s="43">
        <f t="shared" si="12"/>
        <v>65.430000000000007</v>
      </c>
      <c r="H24" s="43">
        <f t="shared" si="13"/>
        <v>71.430000000000007</v>
      </c>
      <c r="I24" s="43">
        <f t="shared" si="14"/>
        <v>52.430000000000007</v>
      </c>
      <c r="J24" s="43">
        <f t="shared" si="15"/>
        <v>70.430000000000007</v>
      </c>
      <c r="K24" s="43">
        <f t="shared" si="16"/>
        <v>61.430000000000007</v>
      </c>
      <c r="L24" s="47"/>
      <c r="M24" s="53"/>
      <c r="N24" s="55"/>
    </row>
    <row r="25" spans="1:14" x14ac:dyDescent="0.25">
      <c r="A25" s="19" t="s">
        <v>30</v>
      </c>
      <c r="B25" s="38">
        <v>70.430000000000007</v>
      </c>
      <c r="C25" s="43">
        <f t="shared" si="8"/>
        <v>67.430000000000007</v>
      </c>
      <c r="D25" s="43">
        <f t="shared" si="9"/>
        <v>65.430000000000007</v>
      </c>
      <c r="E25" s="43">
        <f t="shared" si="10"/>
        <v>70.430000000000007</v>
      </c>
      <c r="F25" s="43">
        <f t="shared" si="11"/>
        <v>67.430000000000007</v>
      </c>
      <c r="G25" s="43">
        <f t="shared" si="12"/>
        <v>65.430000000000007</v>
      </c>
      <c r="H25" s="43">
        <f t="shared" si="13"/>
        <v>71.430000000000007</v>
      </c>
      <c r="I25" s="43">
        <f t="shared" si="14"/>
        <v>52.430000000000007</v>
      </c>
      <c r="J25" s="43">
        <f t="shared" si="15"/>
        <v>70.430000000000007</v>
      </c>
      <c r="K25" s="43">
        <f t="shared" si="16"/>
        <v>61.430000000000007</v>
      </c>
      <c r="L25" s="47"/>
      <c r="M25" s="53"/>
      <c r="N25" s="55"/>
    </row>
    <row r="26" spans="1:14" x14ac:dyDescent="0.25">
      <c r="A26" s="19" t="s">
        <v>31</v>
      </c>
      <c r="B26" s="38">
        <v>70.430000000000007</v>
      </c>
      <c r="C26" s="43">
        <f t="shared" si="8"/>
        <v>67.430000000000007</v>
      </c>
      <c r="D26" s="43">
        <f t="shared" si="9"/>
        <v>65.430000000000007</v>
      </c>
      <c r="E26" s="43">
        <f t="shared" si="10"/>
        <v>70.430000000000007</v>
      </c>
      <c r="F26" s="43">
        <f t="shared" si="11"/>
        <v>67.430000000000007</v>
      </c>
      <c r="G26" s="43">
        <f t="shared" si="12"/>
        <v>65.430000000000007</v>
      </c>
      <c r="H26" s="43">
        <f t="shared" si="13"/>
        <v>71.430000000000007</v>
      </c>
      <c r="I26" s="43">
        <f t="shared" si="14"/>
        <v>52.430000000000007</v>
      </c>
      <c r="J26" s="43">
        <f t="shared" si="15"/>
        <v>70.430000000000007</v>
      </c>
      <c r="K26" s="43">
        <f t="shared" si="16"/>
        <v>61.430000000000007</v>
      </c>
      <c r="L26" s="47"/>
      <c r="M26" s="53"/>
      <c r="N26" s="55"/>
    </row>
    <row r="27" spans="1:14" x14ac:dyDescent="0.25">
      <c r="A27" s="19" t="s">
        <v>32</v>
      </c>
      <c r="B27" s="38">
        <v>71.47</v>
      </c>
      <c r="C27" s="43">
        <f t="shared" si="8"/>
        <v>68.47</v>
      </c>
      <c r="D27" s="43">
        <f t="shared" si="9"/>
        <v>66.47</v>
      </c>
      <c r="E27" s="43">
        <f t="shared" si="10"/>
        <v>71.47</v>
      </c>
      <c r="F27" s="43">
        <f t="shared" si="11"/>
        <v>68.47</v>
      </c>
      <c r="G27" s="43">
        <f t="shared" si="12"/>
        <v>66.47</v>
      </c>
      <c r="H27" s="43">
        <f t="shared" si="13"/>
        <v>72.47</v>
      </c>
      <c r="I27" s="43">
        <f t="shared" si="14"/>
        <v>53.47</v>
      </c>
      <c r="J27" s="43">
        <f t="shared" si="15"/>
        <v>71.47</v>
      </c>
      <c r="K27" s="43">
        <f t="shared" si="16"/>
        <v>62.47</v>
      </c>
      <c r="L27" s="47"/>
      <c r="M27" s="53"/>
      <c r="N27" s="55"/>
    </row>
    <row r="28" spans="1:14" x14ac:dyDescent="0.25">
      <c r="A28" s="19" t="s">
        <v>33</v>
      </c>
      <c r="B28" s="38">
        <v>72.44</v>
      </c>
      <c r="C28" s="43">
        <f t="shared" si="8"/>
        <v>69.44</v>
      </c>
      <c r="D28" s="43">
        <f t="shared" si="9"/>
        <v>67.44</v>
      </c>
      <c r="E28" s="43">
        <f t="shared" si="10"/>
        <v>72.44</v>
      </c>
      <c r="F28" s="43">
        <f t="shared" si="11"/>
        <v>69.44</v>
      </c>
      <c r="G28" s="43">
        <f t="shared" si="12"/>
        <v>67.44</v>
      </c>
      <c r="H28" s="43">
        <f t="shared" si="13"/>
        <v>73.44</v>
      </c>
      <c r="I28" s="43">
        <f t="shared" si="14"/>
        <v>54.44</v>
      </c>
      <c r="J28" s="43">
        <f t="shared" si="15"/>
        <v>72.44</v>
      </c>
      <c r="K28" s="43">
        <f t="shared" si="16"/>
        <v>63.44</v>
      </c>
      <c r="L28" s="47"/>
      <c r="M28" s="53"/>
      <c r="N28" s="55"/>
    </row>
    <row r="29" spans="1:14" x14ac:dyDescent="0.25">
      <c r="A29" s="19" t="s">
        <v>34</v>
      </c>
      <c r="B29" s="38">
        <v>73.22</v>
      </c>
      <c r="C29" s="43">
        <f t="shared" si="8"/>
        <v>70.22</v>
      </c>
      <c r="D29" s="43">
        <f t="shared" si="9"/>
        <v>68.22</v>
      </c>
      <c r="E29" s="43">
        <f t="shared" si="10"/>
        <v>73.22</v>
      </c>
      <c r="F29" s="43">
        <f t="shared" si="11"/>
        <v>70.22</v>
      </c>
      <c r="G29" s="43">
        <f t="shared" si="12"/>
        <v>68.22</v>
      </c>
      <c r="H29" s="43">
        <f t="shared" si="13"/>
        <v>74.22</v>
      </c>
      <c r="I29" s="43">
        <f t="shared" si="14"/>
        <v>55.22</v>
      </c>
      <c r="J29" s="43">
        <f t="shared" si="15"/>
        <v>73.22</v>
      </c>
      <c r="K29" s="43">
        <f t="shared" si="16"/>
        <v>64.22</v>
      </c>
      <c r="L29" s="47"/>
      <c r="M29" s="53"/>
      <c r="N29" s="55"/>
    </row>
    <row r="30" spans="1:14" x14ac:dyDescent="0.25">
      <c r="A30" s="19" t="s">
        <v>35</v>
      </c>
      <c r="B30" s="38">
        <v>72.89</v>
      </c>
      <c r="C30" s="43">
        <f t="shared" si="8"/>
        <v>69.89</v>
      </c>
      <c r="D30" s="43">
        <f t="shared" si="9"/>
        <v>67.89</v>
      </c>
      <c r="E30" s="43">
        <f t="shared" si="10"/>
        <v>72.89</v>
      </c>
      <c r="F30" s="43">
        <f t="shared" si="11"/>
        <v>69.89</v>
      </c>
      <c r="G30" s="43">
        <f t="shared" si="12"/>
        <v>67.89</v>
      </c>
      <c r="H30" s="43">
        <f t="shared" si="13"/>
        <v>73.89</v>
      </c>
      <c r="I30" s="43">
        <f t="shared" si="14"/>
        <v>54.89</v>
      </c>
      <c r="J30" s="43">
        <f t="shared" si="15"/>
        <v>72.89</v>
      </c>
      <c r="K30" s="43">
        <f t="shared" si="16"/>
        <v>63.89</v>
      </c>
      <c r="L30" s="47"/>
      <c r="M30" s="53"/>
      <c r="N30" s="55"/>
    </row>
    <row r="31" spans="1:14" x14ac:dyDescent="0.25">
      <c r="A31" s="19" t="s">
        <v>36</v>
      </c>
      <c r="B31" s="38">
        <v>72.56</v>
      </c>
      <c r="C31" s="43">
        <f t="shared" si="8"/>
        <v>69.56</v>
      </c>
      <c r="D31" s="43">
        <f t="shared" si="9"/>
        <v>67.56</v>
      </c>
      <c r="E31" s="43">
        <f t="shared" si="10"/>
        <v>72.56</v>
      </c>
      <c r="F31" s="43">
        <f t="shared" si="11"/>
        <v>69.56</v>
      </c>
      <c r="G31" s="43">
        <f t="shared" si="12"/>
        <v>67.56</v>
      </c>
      <c r="H31" s="43">
        <f t="shared" si="13"/>
        <v>73.56</v>
      </c>
      <c r="I31" s="43">
        <f t="shared" si="14"/>
        <v>54.56</v>
      </c>
      <c r="J31" s="43">
        <f t="shared" si="15"/>
        <v>72.56</v>
      </c>
      <c r="K31" s="43">
        <f t="shared" si="16"/>
        <v>63.56</v>
      </c>
      <c r="L31" s="47"/>
      <c r="M31" s="53"/>
      <c r="N31" s="55"/>
    </row>
    <row r="32" spans="1:14" x14ac:dyDescent="0.25">
      <c r="A32" s="19" t="s">
        <v>38</v>
      </c>
      <c r="B32" s="38">
        <v>72.56</v>
      </c>
      <c r="C32" s="43">
        <f t="shared" si="8"/>
        <v>69.56</v>
      </c>
      <c r="D32" s="43">
        <f t="shared" si="9"/>
        <v>67.56</v>
      </c>
      <c r="E32" s="43">
        <f t="shared" si="10"/>
        <v>72.56</v>
      </c>
      <c r="F32" s="43">
        <f t="shared" si="11"/>
        <v>69.56</v>
      </c>
      <c r="G32" s="43">
        <f t="shared" si="12"/>
        <v>67.56</v>
      </c>
      <c r="H32" s="43">
        <f t="shared" si="13"/>
        <v>73.56</v>
      </c>
      <c r="I32" s="43">
        <f t="shared" si="14"/>
        <v>54.56</v>
      </c>
      <c r="J32" s="43">
        <f t="shared" si="15"/>
        <v>72.56</v>
      </c>
      <c r="K32" s="43">
        <f t="shared" si="16"/>
        <v>63.56</v>
      </c>
      <c r="L32" s="47"/>
      <c r="M32" s="53"/>
      <c r="N32" s="55"/>
    </row>
    <row r="33" spans="1:15" x14ac:dyDescent="0.25">
      <c r="A33" s="19" t="s">
        <v>39</v>
      </c>
      <c r="B33" s="38">
        <v>72.56</v>
      </c>
      <c r="C33" s="43">
        <f t="shared" si="8"/>
        <v>69.56</v>
      </c>
      <c r="D33" s="43">
        <f t="shared" si="9"/>
        <v>67.56</v>
      </c>
      <c r="E33" s="43">
        <f t="shared" si="10"/>
        <v>72.56</v>
      </c>
      <c r="F33" s="43">
        <f t="shared" si="11"/>
        <v>69.56</v>
      </c>
      <c r="G33" s="43">
        <f t="shared" si="12"/>
        <v>67.56</v>
      </c>
      <c r="H33" s="43">
        <f t="shared" si="13"/>
        <v>73.56</v>
      </c>
      <c r="I33" s="43">
        <f t="shared" si="14"/>
        <v>54.56</v>
      </c>
      <c r="J33" s="43">
        <f t="shared" si="15"/>
        <v>72.56</v>
      </c>
      <c r="K33" s="43">
        <f t="shared" si="16"/>
        <v>63.56</v>
      </c>
      <c r="L33" s="47"/>
      <c r="M33" s="53"/>
      <c r="N33" s="55"/>
    </row>
    <row r="34" spans="1:15" x14ac:dyDescent="0.25">
      <c r="A34" s="19" t="s">
        <v>41</v>
      </c>
      <c r="B34" s="38">
        <v>72.56</v>
      </c>
      <c r="C34" s="43">
        <f t="shared" si="8"/>
        <v>69.56</v>
      </c>
      <c r="D34" s="43">
        <f t="shared" si="9"/>
        <v>67.56</v>
      </c>
      <c r="E34" s="43">
        <f t="shared" si="10"/>
        <v>72.56</v>
      </c>
      <c r="F34" s="43">
        <f t="shared" si="11"/>
        <v>69.56</v>
      </c>
      <c r="G34" s="43">
        <f t="shared" si="12"/>
        <v>67.56</v>
      </c>
      <c r="H34" s="43">
        <f t="shared" si="13"/>
        <v>73.56</v>
      </c>
      <c r="I34" s="43">
        <f t="shared" si="14"/>
        <v>54.56</v>
      </c>
      <c r="J34" s="43">
        <f t="shared" si="15"/>
        <v>72.56</v>
      </c>
      <c r="K34" s="43">
        <f t="shared" si="16"/>
        <v>63.56</v>
      </c>
      <c r="L34" s="47"/>
      <c r="M34" s="53"/>
      <c r="N34" s="55"/>
    </row>
    <row r="35" spans="1:15" x14ac:dyDescent="0.25">
      <c r="A35" s="19" t="s">
        <v>43</v>
      </c>
      <c r="B35" s="38">
        <v>74.569999999999993</v>
      </c>
      <c r="C35" s="43">
        <f t="shared" si="8"/>
        <v>71.569999999999993</v>
      </c>
      <c r="D35" s="43">
        <f t="shared" si="9"/>
        <v>69.569999999999993</v>
      </c>
      <c r="E35" s="43">
        <f t="shared" si="10"/>
        <v>74.569999999999993</v>
      </c>
      <c r="F35" s="43">
        <f t="shared" si="11"/>
        <v>71.569999999999993</v>
      </c>
      <c r="G35" s="43">
        <f t="shared" si="12"/>
        <v>69.569999999999993</v>
      </c>
      <c r="H35" s="43">
        <f t="shared" si="13"/>
        <v>75.569999999999993</v>
      </c>
      <c r="I35" s="43">
        <f t="shared" si="14"/>
        <v>56.569999999999993</v>
      </c>
      <c r="J35" s="43">
        <f t="shared" si="15"/>
        <v>74.569999999999993</v>
      </c>
      <c r="K35" s="43">
        <f t="shared" si="16"/>
        <v>65.569999999999993</v>
      </c>
      <c r="L35" s="47"/>
      <c r="M35" s="53"/>
      <c r="N35" s="55"/>
    </row>
    <row r="36" spans="1:15" x14ac:dyDescent="0.25">
      <c r="A36" s="19" t="s">
        <v>45</v>
      </c>
      <c r="B36" s="38">
        <v>73.11</v>
      </c>
      <c r="C36" s="43">
        <f t="shared" si="8"/>
        <v>70.11</v>
      </c>
      <c r="D36" s="43">
        <f t="shared" si="9"/>
        <v>68.11</v>
      </c>
      <c r="E36" s="43">
        <f t="shared" si="10"/>
        <v>73.11</v>
      </c>
      <c r="F36" s="43">
        <f t="shared" si="11"/>
        <v>70.11</v>
      </c>
      <c r="G36" s="43">
        <f t="shared" si="12"/>
        <v>68.11</v>
      </c>
      <c r="H36" s="43">
        <f t="shared" si="13"/>
        <v>74.11</v>
      </c>
      <c r="I36" s="43">
        <f t="shared" si="14"/>
        <v>55.11</v>
      </c>
      <c r="J36" s="43">
        <f t="shared" si="15"/>
        <v>73.11</v>
      </c>
      <c r="K36" s="43">
        <f t="shared" si="16"/>
        <v>64.11</v>
      </c>
      <c r="L36" s="47"/>
      <c r="M36" s="53"/>
      <c r="N36" s="55"/>
    </row>
    <row r="37" spans="1:15" x14ac:dyDescent="0.25">
      <c r="A37" s="19" t="s">
        <v>47</v>
      </c>
      <c r="B37" s="38">
        <v>70.77</v>
      </c>
      <c r="C37" s="43">
        <f t="shared" si="8"/>
        <v>67.77</v>
      </c>
      <c r="D37" s="43">
        <f t="shared" si="9"/>
        <v>65.77</v>
      </c>
      <c r="E37" s="43">
        <f t="shared" si="10"/>
        <v>70.77</v>
      </c>
      <c r="F37" s="43">
        <f t="shared" si="11"/>
        <v>67.77</v>
      </c>
      <c r="G37" s="43">
        <f t="shared" si="12"/>
        <v>65.77</v>
      </c>
      <c r="H37" s="43">
        <f t="shared" si="13"/>
        <v>71.77</v>
      </c>
      <c r="I37" s="43">
        <f t="shared" si="14"/>
        <v>52.769999999999996</v>
      </c>
      <c r="J37" s="43">
        <f t="shared" si="15"/>
        <v>70.77</v>
      </c>
      <c r="K37" s="43">
        <f t="shared" si="16"/>
        <v>61.769999999999996</v>
      </c>
      <c r="L37" s="47"/>
      <c r="M37" s="53"/>
      <c r="N37" s="55"/>
    </row>
    <row r="38" spans="1:15" x14ac:dyDescent="0.25">
      <c r="A38" s="19" t="s">
        <v>85</v>
      </c>
      <c r="B38" s="38">
        <v>70.650000000000006</v>
      </c>
      <c r="C38" s="43">
        <f t="shared" si="8"/>
        <v>67.650000000000006</v>
      </c>
      <c r="D38" s="43">
        <f t="shared" si="9"/>
        <v>65.650000000000006</v>
      </c>
      <c r="E38" s="43">
        <f t="shared" si="10"/>
        <v>70.650000000000006</v>
      </c>
      <c r="F38" s="43">
        <f t="shared" si="11"/>
        <v>67.650000000000006</v>
      </c>
      <c r="G38" s="43">
        <f t="shared" si="12"/>
        <v>65.650000000000006</v>
      </c>
      <c r="H38" s="43">
        <f t="shared" si="13"/>
        <v>71.650000000000006</v>
      </c>
      <c r="I38" s="43">
        <f t="shared" si="14"/>
        <v>52.650000000000006</v>
      </c>
      <c r="J38" s="43">
        <f t="shared" si="15"/>
        <v>70.650000000000006</v>
      </c>
      <c r="K38" s="43">
        <f t="shared" si="16"/>
        <v>61.650000000000006</v>
      </c>
      <c r="L38" s="47"/>
      <c r="M38" s="53"/>
      <c r="N38" s="55"/>
    </row>
    <row r="39" spans="1:15" x14ac:dyDescent="0.25">
      <c r="A39" s="19" t="s">
        <v>86</v>
      </c>
      <c r="B39" s="38">
        <v>70.650000000000006</v>
      </c>
      <c r="C39" s="43">
        <f t="shared" si="8"/>
        <v>67.650000000000006</v>
      </c>
      <c r="D39" s="43">
        <f t="shared" si="9"/>
        <v>65.650000000000006</v>
      </c>
      <c r="E39" s="43">
        <f t="shared" si="10"/>
        <v>70.650000000000006</v>
      </c>
      <c r="F39" s="43">
        <f t="shared" si="11"/>
        <v>67.650000000000006</v>
      </c>
      <c r="G39" s="43">
        <f t="shared" si="12"/>
        <v>65.650000000000006</v>
      </c>
      <c r="H39" s="43">
        <f t="shared" si="13"/>
        <v>71.650000000000006</v>
      </c>
      <c r="I39" s="43">
        <f t="shared" si="14"/>
        <v>52.650000000000006</v>
      </c>
      <c r="J39" s="43">
        <f t="shared" si="15"/>
        <v>70.650000000000006</v>
      </c>
      <c r="K39" s="43">
        <f t="shared" si="16"/>
        <v>61.650000000000006</v>
      </c>
      <c r="L39" s="47"/>
      <c r="M39" s="53"/>
      <c r="N39" s="55"/>
    </row>
    <row r="40" spans="1:15" x14ac:dyDescent="0.25">
      <c r="A40" s="19" t="s">
        <v>87</v>
      </c>
      <c r="B40" s="38">
        <v>70.650000000000006</v>
      </c>
      <c r="C40" s="43">
        <f t="shared" si="8"/>
        <v>67.650000000000006</v>
      </c>
      <c r="D40" s="43">
        <f t="shared" si="9"/>
        <v>65.650000000000006</v>
      </c>
      <c r="E40" s="43">
        <f t="shared" si="10"/>
        <v>70.650000000000006</v>
      </c>
      <c r="F40" s="43">
        <f t="shared" si="11"/>
        <v>67.650000000000006</v>
      </c>
      <c r="G40" s="43">
        <f t="shared" si="12"/>
        <v>65.650000000000006</v>
      </c>
      <c r="H40" s="43">
        <f t="shared" si="13"/>
        <v>71.650000000000006</v>
      </c>
      <c r="I40" s="43">
        <f t="shared" si="14"/>
        <v>52.650000000000006</v>
      </c>
      <c r="J40" s="43">
        <f t="shared" si="15"/>
        <v>70.650000000000006</v>
      </c>
      <c r="K40" s="43">
        <f t="shared" si="16"/>
        <v>61.650000000000006</v>
      </c>
      <c r="L40" s="47"/>
      <c r="M40" s="53"/>
    </row>
    <row r="41" spans="1:15" x14ac:dyDescent="0.25">
      <c r="A41" s="8"/>
      <c r="B41" s="7"/>
      <c r="C41" s="51"/>
      <c r="D41" s="51"/>
      <c r="E41" s="51"/>
      <c r="F41" s="51"/>
      <c r="G41" s="51"/>
      <c r="H41" s="51"/>
      <c r="I41" s="51"/>
      <c r="J41" s="51"/>
      <c r="K41" s="51"/>
      <c r="L41" s="45"/>
      <c r="M41" s="5"/>
    </row>
    <row r="42" spans="1:15" x14ac:dyDescent="0.25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45"/>
      <c r="M42" s="5"/>
    </row>
    <row r="43" spans="1:15" x14ac:dyDescent="0.25">
      <c r="A43" s="8" t="s">
        <v>0</v>
      </c>
      <c r="B43" s="37">
        <f t="shared" ref="B43" si="17">SUM(B10:B40)/B45</f>
        <v>71.25516129032259</v>
      </c>
      <c r="C43" s="37">
        <f t="shared" ref="C43:K43" si="18">SUM(C10:C40)/C45</f>
        <v>68.25516129032259</v>
      </c>
      <c r="D43" s="37">
        <f t="shared" si="18"/>
        <v>66.25516129032259</v>
      </c>
      <c r="E43" s="37">
        <f t="shared" si="18"/>
        <v>71.25516129032259</v>
      </c>
      <c r="F43" s="37">
        <f t="shared" si="18"/>
        <v>68.25516129032259</v>
      </c>
      <c r="G43" s="37">
        <f t="shared" si="18"/>
        <v>66.25516129032259</v>
      </c>
      <c r="H43" s="37">
        <f t="shared" si="18"/>
        <v>72.25516129032259</v>
      </c>
      <c r="I43" s="37">
        <f t="shared" si="18"/>
        <v>53.25516129032259</v>
      </c>
      <c r="J43" s="37">
        <f t="shared" si="18"/>
        <v>71.25516129032259</v>
      </c>
      <c r="K43" s="37">
        <f t="shared" si="18"/>
        <v>62.25516129032259</v>
      </c>
      <c r="L43" s="45"/>
      <c r="M43" s="5"/>
    </row>
    <row r="44" spans="1:15" x14ac:dyDescent="0.25">
      <c r="A44" s="8" t="s">
        <v>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45"/>
      <c r="M44" s="5"/>
    </row>
    <row r="45" spans="1:15" x14ac:dyDescent="0.25">
      <c r="A45" s="8" t="s">
        <v>70</v>
      </c>
      <c r="B45" s="39">
        <f t="shared" ref="B45" si="19">COUNTIF(B10:B40, "&gt;=.01")</f>
        <v>31</v>
      </c>
      <c r="C45" s="39">
        <f t="shared" ref="C45:H45" si="20">COUNTIF(C10:C40, "&gt;=.01")</f>
        <v>31</v>
      </c>
      <c r="D45" s="39">
        <f t="shared" si="20"/>
        <v>31</v>
      </c>
      <c r="E45" s="39">
        <f t="shared" si="20"/>
        <v>31</v>
      </c>
      <c r="F45" s="39">
        <f t="shared" si="20"/>
        <v>31</v>
      </c>
      <c r="G45" s="39">
        <f t="shared" si="20"/>
        <v>31</v>
      </c>
      <c r="H45" s="39">
        <f t="shared" si="20"/>
        <v>31</v>
      </c>
      <c r="I45" s="39">
        <f>COUNTIF(I10:I40, "&gt;=-60")</f>
        <v>31</v>
      </c>
      <c r="J45" s="39">
        <f>COUNTIF(J10:J40, "&gt;=-60")</f>
        <v>31</v>
      </c>
      <c r="K45" s="39">
        <f>COUNTIF(K10:K40, "&gt;=-60")</f>
        <v>31</v>
      </c>
      <c r="L45" s="45"/>
      <c r="M45" s="5"/>
    </row>
    <row r="46" spans="1:15" x14ac:dyDescent="0.25">
      <c r="A46" s="8"/>
      <c r="B46" s="17" t="s">
        <v>0</v>
      </c>
      <c r="C46" s="7"/>
      <c r="D46" s="7"/>
      <c r="E46" s="7"/>
      <c r="F46" s="7"/>
      <c r="G46" s="7"/>
      <c r="H46" s="7"/>
      <c r="I46" s="7"/>
      <c r="J46" s="7"/>
      <c r="K46" s="9"/>
      <c r="L46" s="45"/>
      <c r="M46" s="5"/>
    </row>
    <row r="47" spans="1:15" x14ac:dyDescent="0.25">
      <c r="A47" s="5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5" x14ac:dyDescent="0.25">
      <c r="A48" s="26" t="s">
        <v>37</v>
      </c>
      <c r="B48" s="25"/>
      <c r="C48" s="27"/>
      <c r="D48" s="27"/>
      <c r="E48" s="27"/>
      <c r="F48" s="27"/>
      <c r="G48" s="27"/>
      <c r="H48" s="27"/>
      <c r="I48" s="27"/>
      <c r="J48" s="27"/>
      <c r="K48" s="10"/>
      <c r="L48" s="10"/>
      <c r="M48" s="28"/>
      <c r="N48" s="24"/>
      <c r="O48" s="24"/>
    </row>
    <row r="49" spans="1:15" x14ac:dyDescent="0.25">
      <c r="A49" s="29"/>
      <c r="B49" s="30" t="s">
        <v>71</v>
      </c>
      <c r="C49" s="29"/>
      <c r="D49" s="29"/>
      <c r="E49" s="29"/>
      <c r="F49" s="29"/>
      <c r="G49" s="27"/>
      <c r="H49" s="27"/>
      <c r="I49" s="27"/>
      <c r="J49" s="31"/>
      <c r="K49" s="31"/>
      <c r="L49" s="3"/>
      <c r="M49" s="28"/>
      <c r="N49" s="24"/>
      <c r="O49" s="24"/>
    </row>
    <row r="50" spans="1:15" x14ac:dyDescent="0.25">
      <c r="A50" s="32"/>
      <c r="B50" s="25" t="s">
        <v>40</v>
      </c>
      <c r="C50" s="25"/>
      <c r="D50" s="25"/>
      <c r="E50" s="25"/>
      <c r="F50" s="25"/>
      <c r="G50" s="27"/>
      <c r="H50" s="27"/>
      <c r="I50" s="27"/>
      <c r="J50" s="31"/>
      <c r="K50" s="31"/>
      <c r="L50" s="3"/>
      <c r="M50" s="28"/>
      <c r="N50" s="24"/>
      <c r="O50" s="24"/>
    </row>
    <row r="51" spans="1:15" x14ac:dyDescent="0.25">
      <c r="A51" s="26" t="s">
        <v>42</v>
      </c>
      <c r="B51" s="25"/>
      <c r="C51" s="25"/>
      <c r="D51" s="25"/>
      <c r="E51" s="33"/>
      <c r="F51" s="33"/>
      <c r="G51" s="27"/>
      <c r="H51" s="27"/>
      <c r="I51" s="27"/>
      <c r="J51" s="31"/>
      <c r="K51" s="31"/>
      <c r="L51" s="3"/>
      <c r="M51" s="28"/>
      <c r="N51" s="24"/>
      <c r="O51" s="24"/>
    </row>
    <row r="52" spans="1:15" x14ac:dyDescent="0.25">
      <c r="A52" s="32" t="s">
        <v>0</v>
      </c>
      <c r="B52" s="25" t="s">
        <v>44</v>
      </c>
      <c r="C52" s="25"/>
      <c r="D52" s="25"/>
      <c r="E52" s="1"/>
      <c r="F52" s="2"/>
      <c r="G52" s="27"/>
      <c r="H52" s="27"/>
      <c r="I52" s="27"/>
      <c r="J52" s="31"/>
      <c r="K52" s="31"/>
      <c r="L52" s="3"/>
      <c r="M52" s="4"/>
      <c r="N52" s="3"/>
      <c r="O52" s="4"/>
    </row>
    <row r="53" spans="1:15" x14ac:dyDescent="0.25">
      <c r="A53" s="34" t="s">
        <v>46</v>
      </c>
      <c r="B53" s="25"/>
      <c r="C53" s="25"/>
      <c r="D53" s="25"/>
      <c r="E53" s="25"/>
      <c r="F53" s="25"/>
      <c r="G53" s="27"/>
      <c r="H53" s="27"/>
      <c r="I53" s="27"/>
      <c r="J53" s="31"/>
      <c r="K53" s="31"/>
      <c r="L53" s="3"/>
      <c r="M53" s="3"/>
      <c r="N53" s="3"/>
      <c r="O53" s="3"/>
    </row>
    <row r="54" spans="1:15" x14ac:dyDescent="0.25">
      <c r="A54" s="6"/>
      <c r="B54" s="5"/>
      <c r="C54" s="5"/>
      <c r="D54" s="5"/>
      <c r="E54" s="5"/>
      <c r="F54" s="5"/>
      <c r="G54" s="27"/>
      <c r="H54" s="27"/>
      <c r="I54" s="27"/>
      <c r="J54" s="31"/>
      <c r="K54" s="31"/>
      <c r="L54" s="3"/>
      <c r="M54" s="28"/>
      <c r="N54" s="24"/>
      <c r="O54" s="24"/>
    </row>
    <row r="55" spans="1:15" x14ac:dyDescent="0.25">
      <c r="A55" s="35"/>
      <c r="B55" s="5"/>
      <c r="C55" s="5"/>
      <c r="D55" s="5"/>
      <c r="E55" s="5"/>
      <c r="F55" s="5"/>
      <c r="G55" s="27"/>
      <c r="H55" s="27"/>
      <c r="I55" s="27"/>
      <c r="J55" s="31"/>
      <c r="K55" s="31"/>
      <c r="L55" s="3"/>
      <c r="M55" s="28"/>
      <c r="N55" s="24"/>
      <c r="O55" s="24"/>
    </row>
    <row r="56" spans="1:15" x14ac:dyDescent="0.25">
      <c r="A56" s="5" t="s">
        <v>75</v>
      </c>
      <c r="B56" s="5"/>
      <c r="C56" s="5"/>
      <c r="D56" s="5"/>
      <c r="E56" s="5"/>
      <c r="F56" s="5"/>
      <c r="G56" s="27"/>
      <c r="H56" s="27"/>
      <c r="I56" s="27"/>
      <c r="J56" s="31"/>
      <c r="K56" s="31"/>
      <c r="L56" s="3"/>
      <c r="M56" s="28"/>
      <c r="N56" s="24"/>
      <c r="O56" s="5"/>
    </row>
    <row r="57" spans="1:15" x14ac:dyDescent="0.25">
      <c r="A57" s="5" t="s">
        <v>76</v>
      </c>
      <c r="B57" s="5"/>
      <c r="C57" s="5"/>
      <c r="D57" s="5"/>
      <c r="E57" s="5"/>
      <c r="F57" s="5"/>
      <c r="G57" s="27"/>
      <c r="H57" s="27"/>
      <c r="I57" s="27"/>
      <c r="J57" s="31"/>
      <c r="K57" s="31"/>
      <c r="L57" s="3"/>
      <c r="M57" s="28"/>
      <c r="N57" s="24"/>
      <c r="O57" s="5"/>
    </row>
    <row r="58" spans="1:15" x14ac:dyDescent="0.25">
      <c r="A58" s="5" t="s">
        <v>77</v>
      </c>
      <c r="B58" s="5"/>
      <c r="C58" s="5"/>
      <c r="D58" s="5"/>
      <c r="E58" s="5"/>
      <c r="F58" s="5"/>
      <c r="G58" s="27"/>
      <c r="H58" s="27"/>
      <c r="I58" s="27"/>
      <c r="J58" s="31"/>
      <c r="K58" s="31"/>
      <c r="L58" s="3"/>
      <c r="M58" s="28"/>
      <c r="N58" s="24"/>
      <c r="O58" s="5"/>
    </row>
    <row r="59" spans="1:15" x14ac:dyDescent="0.25">
      <c r="A59" s="5" t="s">
        <v>78</v>
      </c>
      <c r="B59" s="5"/>
      <c r="C59" s="5"/>
      <c r="D59" s="5"/>
      <c r="E59" s="5"/>
      <c r="F59" s="5"/>
      <c r="G59" s="27"/>
      <c r="H59" s="27"/>
      <c r="I59" s="27"/>
      <c r="J59" s="31"/>
      <c r="K59" s="31"/>
      <c r="L59" s="3"/>
      <c r="M59" s="28"/>
      <c r="N59" s="24"/>
      <c r="O59" s="5"/>
    </row>
    <row r="60" spans="1:15" x14ac:dyDescent="0.25">
      <c r="A60" s="5" t="s">
        <v>79</v>
      </c>
      <c r="B60" s="5"/>
      <c r="C60" s="5"/>
      <c r="D60" s="5"/>
      <c r="E60" s="5"/>
      <c r="F60" s="5"/>
      <c r="G60" s="27"/>
      <c r="H60" s="27"/>
      <c r="I60" s="27"/>
      <c r="J60" s="31"/>
      <c r="K60" s="31"/>
      <c r="L60" s="3"/>
      <c r="M60" s="5"/>
      <c r="N60" s="24"/>
      <c r="O60" s="5"/>
    </row>
    <row r="61" spans="1:15" x14ac:dyDescent="0.25">
      <c r="A61" s="5" t="s">
        <v>48</v>
      </c>
      <c r="B61" s="5"/>
      <c r="C61" s="5"/>
      <c r="D61" s="5"/>
      <c r="E61" s="5"/>
      <c r="F61" s="5"/>
      <c r="G61" s="27"/>
      <c r="H61" s="27"/>
      <c r="I61" s="27"/>
      <c r="J61" s="31"/>
      <c r="K61" s="31"/>
      <c r="L61" s="5"/>
      <c r="M61" s="5"/>
      <c r="N61" s="24"/>
      <c r="O61" s="5"/>
    </row>
    <row r="62" spans="1:15" x14ac:dyDescent="0.25">
      <c r="A62" s="5"/>
      <c r="B62" s="5"/>
      <c r="C62" s="5"/>
      <c r="D62" s="5"/>
      <c r="E62" s="5"/>
      <c r="F62" s="5"/>
      <c r="G62" s="27"/>
      <c r="H62" s="27"/>
      <c r="I62" s="27"/>
      <c r="J62" s="31"/>
      <c r="K62" s="31"/>
      <c r="L62" s="5"/>
      <c r="M62" s="5"/>
      <c r="N62" s="24"/>
      <c r="O62" s="5"/>
    </row>
    <row r="63" spans="1:15" x14ac:dyDescent="0.25">
      <c r="O63" s="5"/>
    </row>
    <row r="64" spans="1:15" x14ac:dyDescent="0.25">
      <c r="A64" s="5" t="s">
        <v>80</v>
      </c>
      <c r="B64" s="5"/>
      <c r="C64" s="5"/>
      <c r="D64" s="5"/>
      <c r="E64" s="5"/>
      <c r="F64" s="5"/>
      <c r="G64" s="27"/>
      <c r="H64" s="27"/>
      <c r="I64" s="27"/>
      <c r="J64" s="31"/>
      <c r="K64" s="31"/>
      <c r="L64" s="5"/>
      <c r="M64" s="5"/>
      <c r="N64" s="5"/>
      <c r="O64" s="5"/>
    </row>
    <row r="65" spans="1:15" x14ac:dyDescent="0.25">
      <c r="A65" s="5" t="s">
        <v>81</v>
      </c>
      <c r="B65" s="5"/>
      <c r="C65" s="5"/>
      <c r="D65" s="5"/>
      <c r="E65" s="5"/>
      <c r="F65" s="5"/>
      <c r="G65" s="27"/>
      <c r="H65" s="27"/>
      <c r="I65" s="27"/>
      <c r="J65" s="31"/>
      <c r="K65" s="31"/>
      <c r="L65" s="5"/>
      <c r="M65" s="5"/>
      <c r="N65" s="5"/>
      <c r="O65" s="5"/>
    </row>
    <row r="66" spans="1:15" x14ac:dyDescent="0.25">
      <c r="A66" s="5" t="s">
        <v>49</v>
      </c>
      <c r="B66" s="5"/>
      <c r="C66" s="5"/>
      <c r="D66" s="5"/>
      <c r="E66" s="5"/>
      <c r="F66" s="5"/>
      <c r="G66" s="27"/>
      <c r="H66" s="27"/>
      <c r="I66" s="27"/>
      <c r="K66" s="31"/>
      <c r="L66" s="5"/>
      <c r="M66" s="5"/>
      <c r="N66" s="5"/>
      <c r="O66" s="5"/>
    </row>
    <row r="67" spans="1:15" x14ac:dyDescent="0.25">
      <c r="A67" s="5" t="s">
        <v>50</v>
      </c>
      <c r="B67" s="5"/>
      <c r="C67" s="5"/>
      <c r="D67" s="5"/>
      <c r="E67" s="5"/>
      <c r="F67" s="5"/>
      <c r="G67" s="27"/>
      <c r="H67" s="27"/>
      <c r="I67" s="27"/>
      <c r="K67" s="31"/>
      <c r="L67" s="5"/>
      <c r="M67" s="5"/>
      <c r="N67" s="5"/>
      <c r="O67" s="5"/>
    </row>
    <row r="68" spans="1:15" x14ac:dyDescent="0.25">
      <c r="A68" s="5" t="s">
        <v>51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5">
      <c r="A69" s="5" t="s">
        <v>52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1" spans="1:15" x14ac:dyDescent="0.25">
      <c r="A71" t="s">
        <v>53</v>
      </c>
    </row>
    <row r="72" spans="1:15" x14ac:dyDescent="0.25">
      <c r="B72" t="s">
        <v>54</v>
      </c>
      <c r="G72" t="s">
        <v>55</v>
      </c>
    </row>
    <row r="73" spans="1:15" x14ac:dyDescent="0.25">
      <c r="B73" t="s">
        <v>57</v>
      </c>
      <c r="G73" t="s">
        <v>58</v>
      </c>
    </row>
    <row r="74" spans="1:15" x14ac:dyDescent="0.25">
      <c r="B74" t="s">
        <v>60</v>
      </c>
      <c r="G74" t="s">
        <v>61</v>
      </c>
    </row>
    <row r="75" spans="1:15" x14ac:dyDescent="0.25">
      <c r="B75" t="s">
        <v>63</v>
      </c>
      <c r="G75" t="s">
        <v>64</v>
      </c>
    </row>
    <row r="77" spans="1:15" x14ac:dyDescent="0.25">
      <c r="B77" t="s">
        <v>56</v>
      </c>
      <c r="G77" t="s">
        <v>72</v>
      </c>
    </row>
    <row r="78" spans="1:15" x14ac:dyDescent="0.25">
      <c r="B78" t="s">
        <v>59</v>
      </c>
      <c r="G78" t="s">
        <v>73</v>
      </c>
    </row>
    <row r="79" spans="1:15" x14ac:dyDescent="0.25">
      <c r="B79" t="s">
        <v>62</v>
      </c>
      <c r="G79" t="s">
        <v>74</v>
      </c>
    </row>
    <row r="80" spans="1:15" x14ac:dyDescent="0.25">
      <c r="B80" t="s">
        <v>65</v>
      </c>
      <c r="G80" t="s">
        <v>83</v>
      </c>
    </row>
    <row r="82" spans="7:7" x14ac:dyDescent="0.25">
      <c r="G82" t="s">
        <v>66</v>
      </c>
    </row>
    <row r="83" spans="7:7" x14ac:dyDescent="0.25">
      <c r="G83" t="s">
        <v>67</v>
      </c>
    </row>
    <row r="84" spans="7:7" x14ac:dyDescent="0.25">
      <c r="G84" t="s">
        <v>68</v>
      </c>
    </row>
    <row r="85" spans="7:7" x14ac:dyDescent="0.25">
      <c r="G85" t="s">
        <v>69</v>
      </c>
    </row>
  </sheetData>
  <mergeCells count="1">
    <mergeCell ref="E2:G2"/>
  </mergeCells>
  <phoneticPr fontId="17" type="noConversion"/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606CA7DC-C7F0-4732-AE12-78A194FAB0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 Hood</dc:creator>
  <cp:lastModifiedBy>Jera Hood</cp:lastModifiedBy>
  <cp:lastPrinted>2023-08-01T21:44:13Z</cp:lastPrinted>
  <dcterms:created xsi:type="dcterms:W3CDTF">2018-01-15T17:04:50Z</dcterms:created>
  <dcterms:modified xsi:type="dcterms:W3CDTF">2024-01-02T20:24:55Z</dcterms:modified>
</cp:coreProperties>
</file>